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</workbook>
</file>

<file path=xl/sharedStrings.xml><?xml version="1.0" encoding="utf-8"?>
<sst xmlns="http://schemas.openxmlformats.org/spreadsheetml/2006/main" count="86" uniqueCount="36">
  <si>
    <t>CREWS CHAMPIONSHIP 2021</t>
  </si>
  <si>
    <t>GROUP</t>
  </si>
  <si>
    <t>SINTRA CREW BRASIL</t>
  </si>
  <si>
    <t>AVATAR</t>
  </si>
  <si>
    <t>MANAGER</t>
  </si>
  <si>
    <t xml:space="preserve">Flopes21 </t>
  </si>
  <si>
    <t>Gustavo2006_15</t>
  </si>
  <si>
    <t xml:space="preserve">Luizms </t>
  </si>
  <si>
    <t xml:space="preserve">Marcos santasticoo </t>
  </si>
  <si>
    <t>CHAMPION</t>
  </si>
  <si>
    <t>TEAM</t>
  </si>
  <si>
    <t xml:space="preserve">Vaduz </t>
  </si>
  <si>
    <t xml:space="preserve">Winterthur </t>
  </si>
  <si>
    <t>Yverdon sport fc</t>
  </si>
  <si>
    <t xml:space="preserve">Schaffhausen </t>
  </si>
  <si>
    <t>FINAL</t>
  </si>
  <si>
    <t>GOAL</t>
  </si>
  <si>
    <t>SEMI-FINALS</t>
  </si>
  <si>
    <t>BONUS CHAMPION</t>
  </si>
  <si>
    <t>YES</t>
  </si>
  <si>
    <t>NO</t>
  </si>
  <si>
    <t>ROUND OF 8</t>
  </si>
  <si>
    <t>POSITION</t>
  </si>
  <si>
    <t>ROUND OF 16</t>
  </si>
  <si>
    <t>POINTS</t>
  </si>
  <si>
    <t>SALDO DE GOLS</t>
  </si>
  <si>
    <t>CUP</t>
  </si>
  <si>
    <t>PONTUAÇÃO</t>
  </si>
  <si>
    <t>IMAGE GROUP</t>
  </si>
  <si>
    <t xml:space="preserve">Mastersacas </t>
  </si>
  <si>
    <t>wil 1900</t>
  </si>
  <si>
    <t>PENALIDADES</t>
  </si>
  <si>
    <t>MENOR</t>
  </si>
  <si>
    <t>MAIOR</t>
  </si>
  <si>
    <t>SUBSTITUIÇÃO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</si>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</sst>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Calibri"/>
    </font>
    <font>
      <b/>
      <sz val="28.0"/>
      <color rgb="FF000000"/>
      <name val="Calibri"/>
    </font>
    <font>
      <b/>
      <i/>
      <sz val="20.0"/>
      <color rgb="FF000000"/>
      <name val="Calibri"/>
    </font>
    <font>
      <sz val="10.0"/>
      <color rgb="FF000000"/>
      <name val="Calibri"/>
    </font>
    <font>
      <b/>
      <sz val="10.0"/>
      <color rgb="FF000000"/>
      <name val="Calibri"/>
    </font>
    <font>
      <sz val="12.0"/>
      <color rgb="FF000000"/>
      <name val="Calibri"/>
    </font>
    <font>
      <b/>
      <i/>
      <sz val="10.0"/>
      <color rgb="FF000000"/>
      <name val="Calibri"/>
    </font>
    <font/>
  </fonts>
  <fills count="5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FF"/>
        <bgColor rgb="FFFFFFFF"/>
      </patternFill>
    </fill>
  </fills>
  <borders count="7">
    <border/>
    <border>
      <left/>
      <right/>
      <top/>
      <bottom/>
    </border>
    <border>
      <left/>
      <top/>
    </border>
    <border>
      <top/>
    </border>
    <border>
      <left/>
    </border>
    <border>
      <left/>
      <top/>
      <bottom/>
    </border>
    <border>
      <top/>
      <bottom/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0" numFmtId="0" xfId="0" applyBorder="1" applyFill="1" applyFont="1"/>
    <xf borderId="0" fillId="0" fontId="1" numFmtId="0" xfId="0" applyAlignment="1" applyFont="1">
      <alignment horizontal="left" vertical="center"/>
    </xf>
    <xf borderId="0" fillId="0" fontId="0" numFmtId="0" xfId="0" applyFont="1"/>
    <xf borderId="1" fillId="2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center" vertical="center"/>
    </xf>
    <xf borderId="1" fillId="2" fontId="3" numFmtId="0" xfId="0" applyBorder="1" applyFont="1"/>
    <xf borderId="0" fillId="0" fontId="4" numFmtId="0" xfId="0" applyAlignment="1" applyFont="1">
      <alignment horizontal="center" textRotation="45" vertical="center"/>
    </xf>
    <xf borderId="1" fillId="2" fontId="5" numFmtId="0" xfId="0" applyBorder="1" applyFont="1"/>
    <xf borderId="1" fillId="3" fontId="6" numFmtId="0" xfId="0" applyAlignment="1" applyBorder="1" applyFill="1" applyFont="1">
      <alignment horizontal="left" vertical="center"/>
    </xf>
    <xf borderId="1" fillId="3" fontId="6" numFmtId="0" xfId="0" applyAlignment="1" applyBorder="1" applyFont="1">
      <alignment horizontal="center" vertical="center"/>
    </xf>
    <xf borderId="0" fillId="0" fontId="5" numFmtId="0" xfId="0" applyFont="1"/>
    <xf borderId="1" fillId="4" fontId="6" numFmtId="0" xfId="0" applyAlignment="1" applyBorder="1" applyFill="1" applyFont="1">
      <alignment horizontal="left" vertical="center"/>
    </xf>
    <xf borderId="1" fillId="4" fontId="6" numFmtId="0" xfId="0" applyAlignment="1" applyBorder="1" applyFont="1">
      <alignment horizontal="center" vertical="center"/>
    </xf>
    <xf borderId="0" fillId="0" fontId="6" numFmtId="0" xfId="0" applyAlignment="1" applyFont="1">
      <alignment horizontal="left" vertical="center"/>
    </xf>
    <xf borderId="0" fillId="0" fontId="6" numFmtId="0" xfId="0" applyAlignment="1" applyFont="1">
      <alignment horizontal="center" vertical="center"/>
    </xf>
    <xf borderId="2" fillId="4" fontId="4" numFmtId="0" xfId="0" applyAlignment="1" applyBorder="1" applyFont="1">
      <alignment horizontal="center" textRotation="45" vertical="center"/>
    </xf>
    <xf borderId="3" fillId="0" fontId="7" numFmtId="0" xfId="0" applyBorder="1" applyFont="1"/>
    <xf borderId="4" fillId="0" fontId="7" numFmtId="0" xfId="0" applyBorder="1" applyFont="1"/>
    <xf borderId="2" fillId="3" fontId="6" numFmtId="0" xfId="0" applyAlignment="1" applyBorder="1" applyFont="1">
      <alignment horizontal="center" vertical="center"/>
    </xf>
    <xf borderId="5" fillId="4" fontId="6" numFmtId="0" xfId="0" applyAlignment="1" applyBorder="1" applyFont="1">
      <alignment horizontal="center" vertical="center"/>
    </xf>
    <xf borderId="6" fillId="0" fontId="7" numFmtId="0" xfId="0" applyBorder="1" applyFont="1"/>
    <xf borderId="0" fillId="0" fontId="6" numFmtId="0" xfId="0" applyFont="1"/>
    <xf borderId="0" fillId="0" fontId="6" numFmtId="0" xfId="0" applyAlignment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styles" Target="styles.xml"/><Relationship Id="rId4" Type="http://schemas.openxmlformats.org/officeDocument/2006/relationships/worksheet" Target="worksheets/sheet1.xml"/><Relationship Id="rId1" Type="http://schemas.openxmlformats.org/officeDocument/2006/relationships/theme" Target="theme/theme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200025</xdr:colOff>
      <xdr:row>0</xdr:row>
      <xdr:rowOff>95250</xdr:rowOff>
    </xdr:from>
    <xdr:ext cx="1266825" cy="11239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57"/>
    <col customWidth="1" min="2" max="2" width="18.86"/>
    <col customWidth="1" min="3" max="3" width="21.86"/>
    <col customWidth="1" min="4" max="4" width="2.14"/>
    <col customWidth="1" min="5" max="5" width="18.86"/>
    <col customWidth="1" min="6" max="6" width="25.43"/>
    <col customWidth="1" min="7" max="7" width="2.71"/>
    <col customWidth="1" min="8" max="8" width="18.86"/>
    <col customWidth="1" min="9" max="9" width="24.57"/>
    <col customWidth="1" min="10" max="10" width="4.43"/>
    <col customWidth="1" min="11" max="11" width="18.86"/>
    <col customWidth="1" min="12" max="12" width="22.71"/>
    <col customWidth="1" min="13" max="13" width="4.86"/>
    <col customWidth="1" min="14" max="14" width="1.29"/>
    <col customWidth="1" hidden="1" min="15" max="15" width="4.71"/>
    <col customWidth="1" min="16" max="35" width="9.14"/>
  </cols>
  <sheetData>
    <row r="1" ht="18.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ht="30.0" customHeight="1">
      <c r="A2" s="1"/>
      <c r="B2" s="2" t="s">
        <v>0</v>
      </c>
      <c r="M2" s="1"/>
      <c r="N2" s="3"/>
      <c r="O2" s="3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ht="40.5" customHeight="1">
      <c r="A3" s="1"/>
      <c r="M3" s="1"/>
      <c r="N3" s="3"/>
      <c r="O3" s="3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3"/>
      <c r="O4" s="3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ht="48.0" customHeight="1">
      <c r="A5" s="4"/>
      <c r="B5" s="5" t="s">
        <v>1</v>
      </c>
      <c r="C5" s="5" t="s">
        <v>2</v>
      </c>
      <c r="M5" s="4"/>
      <c r="N5" s="5"/>
      <c r="O5" s="5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>
      <c r="A6" s="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ht="78.0" customHeight="1">
      <c r="A7" s="1"/>
      <c r="B7" s="7" t="s">
        <v>3</v>
      </c>
      <c r="C7" s="6"/>
      <c r="D7" s="6"/>
      <c r="E7" s="7" t="s">
        <v>3</v>
      </c>
      <c r="F7" s="6"/>
      <c r="G7" s="6"/>
      <c r="H7" s="7" t="s">
        <v>3</v>
      </c>
      <c r="I7" s="6"/>
      <c r="J7" s="6"/>
      <c r="K7" s="7" t="s">
        <v>3</v>
      </c>
      <c r="L7" s="6"/>
      <c r="M7" s="1"/>
      <c r="N7" s="3"/>
      <c r="O7" s="3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>
      <c r="A8" s="8"/>
      <c r="B8" s="9" t="s">
        <v>4</v>
      </c>
      <c r="C8" s="10" t="s">
        <v>5</v>
      </c>
      <c r="D8" s="6"/>
      <c r="E8" s="9" t="s">
        <v>4</v>
      </c>
      <c r="F8" s="10" t="s">
        <v>6</v>
      </c>
      <c r="G8" s="6"/>
      <c r="H8" s="10" t="s">
        <v>4</v>
      </c>
      <c r="I8" s="10" t="s">
        <v>7</v>
      </c>
      <c r="J8" s="6"/>
      <c r="K8" s="9" t="s">
        <v>4</v>
      </c>
      <c r="L8" s="10" t="s">
        <v>8</v>
      </c>
      <c r="M8" s="8"/>
      <c r="N8" s="11" t="s">
        <v>9</v>
      </c>
      <c r="O8" s="11" t="str">
        <f>IF(C15="CHAMPION",100,IF(C15="FINAL",50,IF(C15="SEMI-FINALS",25,IF(C15="ROUND OF 8",0,IF(C15="ROUND OF 16",0)))))</f>
        <v>100</v>
      </c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</row>
    <row r="9">
      <c r="A9" s="1"/>
      <c r="B9" s="12" t="s">
        <v>10</v>
      </c>
      <c r="C9" s="13" t="s">
        <v>11</v>
      </c>
      <c r="D9" s="6"/>
      <c r="E9" s="14" t="s">
        <v>10</v>
      </c>
      <c r="F9" s="15" t="s">
        <v>12</v>
      </c>
      <c r="G9" s="6"/>
      <c r="H9" s="15" t="s">
        <v>10</v>
      </c>
      <c r="I9" s="15" t="s">
        <v>13</v>
      </c>
      <c r="J9" s="6"/>
      <c r="K9" s="14" t="s">
        <v>10</v>
      </c>
      <c r="L9" s="15" t="s">
        <v>14</v>
      </c>
      <c r="M9" s="1"/>
      <c r="N9" s="3" t="s">
        <v>15</v>
      </c>
      <c r="O9" s="3" t="str">
        <f>IF(F15="CHAMPION",100,IF(F15="FINAL",50,IF(F15="SEMI-FINALS",25,IF(F15="ROUND OF 8",0,IF(F15="ROUND OF 16",0)))))</f>
        <v>50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>
      <c r="A10" s="1"/>
      <c r="B10" s="12" t="s">
        <v>16</v>
      </c>
      <c r="C10" s="13">
        <v>1.0</v>
      </c>
      <c r="D10" s="6"/>
      <c r="E10" s="14" t="s">
        <v>16</v>
      </c>
      <c r="F10" s="15">
        <v>3.0</v>
      </c>
      <c r="G10" s="6"/>
      <c r="H10" s="15" t="s">
        <v>16</v>
      </c>
      <c r="I10" s="15">
        <v>5.0</v>
      </c>
      <c r="J10" s="6"/>
      <c r="K10" s="14" t="s">
        <v>16</v>
      </c>
      <c r="L10" s="15">
        <v>7.0</v>
      </c>
      <c r="M10" s="1"/>
      <c r="N10" s="3" t="s">
        <v>17</v>
      </c>
      <c r="O10" s="3" t="str">
        <f>IF(I15="CHAMPION",100,IF(I15="FINAL",50,IF(I15="SEMI-FINALS",25,IF(I15="ROUND OF 8",0,IF(I15="ROUND OF 16",0)))))</f>
        <v>0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>
      <c r="A11" s="1"/>
      <c r="B11" s="12" t="s">
        <v>18</v>
      </c>
      <c r="C11" s="13" t="s">
        <v>19</v>
      </c>
      <c r="D11" s="6"/>
      <c r="E11" s="14" t="s">
        <v>18</v>
      </c>
      <c r="F11" s="15" t="s">
        <v>20</v>
      </c>
      <c r="G11" s="6"/>
      <c r="H11" s="15" t="s">
        <v>18</v>
      </c>
      <c r="I11" s="15" t="s">
        <v>19</v>
      </c>
      <c r="J11" s="6"/>
      <c r="K11" s="14" t="s">
        <v>18</v>
      </c>
      <c r="L11" s="15" t="s">
        <v>20</v>
      </c>
      <c r="M11" s="1"/>
      <c r="N11" s="3" t="s">
        <v>21</v>
      </c>
      <c r="O11" s="3" t="str">
        <f>IF(L15="CHAMPION",100,IF(L15="FINAL",50,IF(L15="SEMI-FINALS",25,IF(L15="ROUND OF 8",0,IF(L15="ROUND OF 16",0)))))</f>
        <v>50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>
      <c r="A12" s="1"/>
      <c r="B12" s="12" t="s">
        <v>22</v>
      </c>
      <c r="C12" s="13">
        <v>1.0</v>
      </c>
      <c r="D12" s="6"/>
      <c r="E12" s="14" t="s">
        <v>22</v>
      </c>
      <c r="F12" s="15">
        <v>3.0</v>
      </c>
      <c r="G12" s="6"/>
      <c r="H12" s="15" t="s">
        <v>22</v>
      </c>
      <c r="I12" s="15">
        <v>1.0</v>
      </c>
      <c r="J12" s="6"/>
      <c r="K12" s="14" t="s">
        <v>22</v>
      </c>
      <c r="L12" s="15">
        <v>5.0</v>
      </c>
      <c r="M12" s="1"/>
      <c r="N12" s="3" t="s">
        <v>23</v>
      </c>
      <c r="O12" s="3" t="str">
        <f>IF(C26="CHAMPION",100,IF(C26="FINAL",50,IF(C26="SEMI-FINALS",25,IF(C26="ROUND OF 8",0,IF(C26="ROUND OF 16",0)))))</f>
        <v>0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>
      <c r="A13" s="1"/>
      <c r="B13" s="12" t="s">
        <v>24</v>
      </c>
      <c r="C13" s="13">
        <v>47.0</v>
      </c>
      <c r="D13" s="6"/>
      <c r="E13" s="14" t="s">
        <v>24</v>
      </c>
      <c r="F13" s="15">
        <v>40.0</v>
      </c>
      <c r="G13" s="6"/>
      <c r="H13" s="15" t="s">
        <v>24</v>
      </c>
      <c r="I13" s="15">
        <v>46.0</v>
      </c>
      <c r="J13" s="6"/>
      <c r="K13" s="14" t="s">
        <v>24</v>
      </c>
      <c r="L13" s="15">
        <v>36.0</v>
      </c>
      <c r="M13" s="1"/>
      <c r="N13" s="3"/>
      <c r="O13" s="3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>
      <c r="A14" s="1"/>
      <c r="B14" s="12" t="s">
        <v>25</v>
      </c>
      <c r="C14" s="13">
        <v>36.0</v>
      </c>
      <c r="D14" s="6"/>
      <c r="E14" s="14" t="s">
        <v>25</v>
      </c>
      <c r="F14" s="15">
        <v>17.0</v>
      </c>
      <c r="G14" s="6"/>
      <c r="H14" s="15" t="s">
        <v>25</v>
      </c>
      <c r="I14" s="15">
        <v>44.0</v>
      </c>
      <c r="J14" s="6"/>
      <c r="K14" s="14" t="s">
        <v>25</v>
      </c>
      <c r="L14" s="15">
        <v>13.0</v>
      </c>
      <c r="M14" s="1"/>
      <c r="N14" s="3" t="s">
        <v>19</v>
      </c>
      <c r="O14" s="3" t="str">
        <f>IF(C11="YES",100,IF(C11="NO",0))</f>
        <v>100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>
      <c r="A15" s="1"/>
      <c r="B15" s="12" t="s">
        <v>26</v>
      </c>
      <c r="C15" s="13" t="s">
        <v>9</v>
      </c>
      <c r="D15" s="6"/>
      <c r="E15" s="14" t="s">
        <v>26</v>
      </c>
      <c r="F15" s="15" t="s">
        <v>15</v>
      </c>
      <c r="G15" s="6"/>
      <c r="H15" s="15" t="s">
        <v>26</v>
      </c>
      <c r="I15" s="15" t="s">
        <v>21</v>
      </c>
      <c r="J15" s="6"/>
      <c r="K15" s="14" t="s">
        <v>26</v>
      </c>
      <c r="L15" s="15" t="s">
        <v>15</v>
      </c>
      <c r="M15" s="1"/>
      <c r="N15" s="3" t="s">
        <v>20</v>
      </c>
      <c r="O15" s="3" t="str">
        <f>IF(F11="YES",100,IF(F11="NO",0))</f>
        <v>0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>
      <c r="A16" s="1"/>
      <c r="B16" s="12" t="s">
        <v>27</v>
      </c>
      <c r="C16" s="13" t="str">
        <f>O8+(C13*3)+O14+(C14*2)+IF(C12=1,20,IF(C12=2,50,IF(C12=3,25,IF(C12=4,0,IF(C12=5,0,IF(C12=6,0,IF(C12=7,0,IF(C12=8,-25,IF(C12=9,-50,IF(C12=10,-100))))))))))</f>
        <v>433</v>
      </c>
      <c r="D16" s="6"/>
      <c r="E16" s="14" t="s">
        <v>27</v>
      </c>
      <c r="F16" s="15" t="str">
        <f>O9+(F13*3)+O15+(F14*2)+IF(F12=1,20,IF(F12=2,70,IF(F12=3,45,IF(F12=4,0,IF(F12=5,0,IF(F12=6,0,IF(F12=7,0,IF(F12=8,-25,IF(F12=9,-50,IF(F12=10,-100))))))))))</f>
        <v>249</v>
      </c>
      <c r="G16" s="6"/>
      <c r="H16" s="15" t="s">
        <v>27</v>
      </c>
      <c r="I16" s="15" t="str">
        <f>O10+(I13*3)+O16+(I14*2)+IF(I12=1,20,IF(I12=2,70,IF(I12=3,45,IF(I12=4,20,IF(I12=5,20,IF(I12=6,0,IF(I12=7,0,IF(I12=8,-25,IF(I12=9,-50,IF(I12=10,-100))))))))))</f>
        <v>346</v>
      </c>
      <c r="J16" s="6"/>
      <c r="K16" s="14" t="s">
        <v>27</v>
      </c>
      <c r="L16" s="15" t="str">
        <f>O11+(L13*3)+O17+(L14*2)+IF(L12=1,20,IF(L12=2,70,IF(L12=3,45,IF(L12=4,20,IF(L12=5,20,IF(L12=6,20,IF(L12=7,20,IF(L12=8,-25,IF(L12=9,-50,IF(L12=10,-100))))))))))</f>
        <v>204</v>
      </c>
      <c r="M16" s="1"/>
      <c r="N16" s="3"/>
      <c r="O16" s="3" t="str">
        <f>IF(I11="YES",100,IF(I11="NO",0))</f>
        <v>100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>
      <c r="A17" s="1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1"/>
      <c r="N17" s="1"/>
      <c r="O17" s="1" t="str">
        <f>IF(L11="YES",100,IF(L11="NO",0))</f>
        <v>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ht="78.0" customHeight="1">
      <c r="A18" s="1"/>
      <c r="B18" s="7" t="s">
        <v>3</v>
      </c>
      <c r="C18" s="6"/>
      <c r="D18" s="6"/>
      <c r="E18" s="6"/>
      <c r="F18" s="16" t="s">
        <v>28</v>
      </c>
      <c r="G18" s="17"/>
      <c r="H18" s="6"/>
      <c r="I18" s="6"/>
      <c r="J18" s="6"/>
      <c r="K18" s="6"/>
      <c r="L18" s="6"/>
      <c r="M18" s="1"/>
      <c r="N18" s="1"/>
      <c r="O18" s="1" t="str">
        <f>IF(C22="YES",100,IF(C22="NO",0))</f>
        <v>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>
      <c r="A19" s="8"/>
      <c r="B19" s="9" t="s">
        <v>4</v>
      </c>
      <c r="C19" s="10" t="s">
        <v>29</v>
      </c>
      <c r="D19" s="6"/>
      <c r="E19" s="6"/>
      <c r="F19" s="18"/>
      <c r="H19" s="6"/>
      <c r="I19" s="6"/>
      <c r="J19" s="6"/>
      <c r="K19" s="6"/>
      <c r="L19" s="6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</row>
    <row r="20">
      <c r="A20" s="1"/>
      <c r="B20" s="14" t="s">
        <v>10</v>
      </c>
      <c r="C20" s="15" t="s">
        <v>30</v>
      </c>
      <c r="D20" s="6"/>
      <c r="E20" s="6"/>
      <c r="F20" s="18"/>
      <c r="H20" s="6"/>
      <c r="I20" s="6"/>
      <c r="J20" s="6"/>
      <c r="K20" s="6"/>
      <c r="L20" s="6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ht="15.75" customHeight="1">
      <c r="A21" s="1"/>
      <c r="B21" s="14" t="s">
        <v>16</v>
      </c>
      <c r="C21" s="15">
        <v>9.0</v>
      </c>
      <c r="D21" s="6"/>
      <c r="E21" s="6"/>
      <c r="F21" s="19" t="str">
        <f>C5</f>
        <v>SINTRA CREW BRASIL</v>
      </c>
      <c r="G21" s="17"/>
      <c r="H21" s="6"/>
      <c r="I21" s="19" t="s">
        <v>31</v>
      </c>
      <c r="J21" s="17"/>
      <c r="K21" s="6"/>
      <c r="L21" s="6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ht="15.75" customHeight="1">
      <c r="A22" s="1"/>
      <c r="B22" s="14" t="s">
        <v>18</v>
      </c>
      <c r="C22" s="15" t="s">
        <v>20</v>
      </c>
      <c r="D22" s="6"/>
      <c r="E22" s="6"/>
      <c r="F22" s="18"/>
      <c r="H22" s="6"/>
      <c r="I22" s="18"/>
      <c r="K22" s="6"/>
      <c r="L22" s="6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ht="15.75" customHeight="1">
      <c r="A23" s="1"/>
      <c r="B23" s="14" t="s">
        <v>22</v>
      </c>
      <c r="C23" s="15">
        <v>5.0</v>
      </c>
      <c r="D23" s="6"/>
      <c r="E23" s="6"/>
      <c r="F23" s="20" t="str">
        <f>C16+F16+I16+L16+C27-J26</f>
        <v>1392</v>
      </c>
      <c r="G23" s="21"/>
      <c r="H23" s="6"/>
      <c r="I23" s="22" t="s">
        <v>32</v>
      </c>
      <c r="J23" s="15">
        <v>0.0</v>
      </c>
      <c r="K23" s="6"/>
      <c r="L23" s="6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ht="15.75" customHeight="1">
      <c r="A24" s="1"/>
      <c r="B24" s="14" t="s">
        <v>24</v>
      </c>
      <c r="C24" s="23">
        <v>34.0</v>
      </c>
      <c r="D24" s="6"/>
      <c r="E24" s="6"/>
      <c r="F24" s="6"/>
      <c r="G24" s="6"/>
      <c r="H24" s="6"/>
      <c r="I24" s="22" t="s">
        <v>33</v>
      </c>
      <c r="J24" s="15">
        <v>0.0</v>
      </c>
      <c r="K24" s="6"/>
      <c r="L24" s="6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ht="15.75" customHeight="1">
      <c r="A25" s="1"/>
      <c r="B25" s="14" t="s">
        <v>25</v>
      </c>
      <c r="C25" s="23">
        <v>19.0</v>
      </c>
      <c r="D25" s="6"/>
      <c r="E25" s="6"/>
      <c r="F25" s="6"/>
      <c r="G25" s="6"/>
      <c r="H25" s="6"/>
      <c r="I25" s="22" t="s">
        <v>34</v>
      </c>
      <c r="J25" s="15">
        <v>0.0</v>
      </c>
      <c r="K25" s="6"/>
      <c r="L25" s="6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ht="15.75" customHeight="1">
      <c r="A26" s="1"/>
      <c r="B26" s="14" t="s">
        <v>26</v>
      </c>
      <c r="C26" s="15" t="s">
        <v>23</v>
      </c>
      <c r="D26" s="6"/>
      <c r="E26" s="6"/>
      <c r="F26" s="6"/>
      <c r="G26" s="6"/>
      <c r="H26" s="6"/>
      <c r="I26" s="22" t="s">
        <v>35</v>
      </c>
      <c r="J26" s="15" t="str">
        <f>(J24*50)+(J25*75)+IF(J23=0,0,IF(J23=1,25,IF(J23=2,50,IF(J23=3,75,IF(J23=4,100,IF(J23=5,125,IF(J23=6,150,IF(J23=7,175,IF(J23=8,200,IF(J23=9,225,IF(J23=10,250)))))))))))</f>
        <v>0</v>
      </c>
      <c r="K26" s="6"/>
      <c r="L26" s="6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ht="15.75" customHeight="1">
      <c r="A27" s="1"/>
      <c r="B27" s="14" t="s">
        <v>27</v>
      </c>
      <c r="C27" s="15" t="str">
        <f>O12+(C24*3)+O18+(C25*2)+IF(C23=1,20,IF(C23=2,70,IF(C23=3,45,IF(C23=4,20,IF(C23=5,20,IF(C23=6,20,IF(C23=7,20,IF(C23=8,-5,IF(C23=9,-50,IF(C23=10,-100))))))))))</f>
        <v>160</v>
      </c>
      <c r="D27" s="6"/>
      <c r="E27" s="6"/>
      <c r="F27" s="6"/>
      <c r="G27" s="6"/>
      <c r="H27" s="6"/>
      <c r="I27" s="6"/>
      <c r="J27" s="6"/>
      <c r="K27" s="6"/>
      <c r="L27" s="6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</row>
    <row r="75" ht="15.75" customHeight="1">
      <c r="A75" s="1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1"/>
      <c r="N75" s="3"/>
      <c r="O75" s="3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</row>
    <row r="76" ht="15.75" customHeight="1">
      <c r="A76" s="1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1"/>
      <c r="N76" s="3"/>
      <c r="O76" s="3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</row>
    <row r="77" ht="15.75" customHeight="1">
      <c r="A77" s="1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1"/>
      <c r="N77" s="3"/>
      <c r="O77" s="3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</row>
    <row r="78" ht="15.75" customHeight="1">
      <c r="A78" s="1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1"/>
      <c r="N78" s="3"/>
      <c r="O78" s="3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</row>
    <row r="79" ht="15.75" customHeight="1">
      <c r="A79" s="1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1"/>
      <c r="N79" s="3"/>
      <c r="O79" s="3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</row>
    <row r="80" ht="15.75" customHeight="1">
      <c r="A80" s="1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1"/>
      <c r="N80" s="3"/>
      <c r="O80" s="3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ht="15.75" customHeight="1">
      <c r="A81" s="1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1"/>
      <c r="N81" s="3"/>
      <c r="O81" s="3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ht="15.75" customHeight="1">
      <c r="A82" s="1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1"/>
      <c r="N82" s="3"/>
      <c r="O82" s="3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ht="15.75" customHeight="1">
      <c r="A83" s="1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1"/>
      <c r="N83" s="3"/>
      <c r="O83" s="3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ht="15.75" customHeight="1">
      <c r="A84" s="1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1"/>
      <c r="N84" s="3"/>
      <c r="O84" s="3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ht="15.75" customHeight="1">
      <c r="A85" s="1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1"/>
      <c r="N85" s="3"/>
      <c r="O85" s="3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ht="15.75" customHeight="1">
      <c r="A86" s="1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1"/>
      <c r="N86" s="3"/>
      <c r="O86" s="3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ht="15.75" customHeight="1">
      <c r="A87" s="1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1"/>
      <c r="N87" s="3"/>
      <c r="O87" s="3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ht="15.75" customHeight="1">
      <c r="A88" s="1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1"/>
      <c r="N88" s="3"/>
      <c r="O88" s="3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ht="15.75" customHeight="1">
      <c r="A89" s="1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1"/>
      <c r="N89" s="3"/>
      <c r="O89" s="3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ht="15.75" customHeight="1">
      <c r="A90" s="1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1"/>
      <c r="N90" s="3"/>
      <c r="O90" s="3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ht="15.75" customHeight="1">
      <c r="A91" s="1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1"/>
      <c r="N91" s="3"/>
      <c r="O91" s="3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ht="15.75" customHeight="1">
      <c r="A92" s="1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1"/>
      <c r="N92" s="3"/>
      <c r="O92" s="3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ht="15.75" customHeight="1">
      <c r="A93" s="1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1"/>
      <c r="N93" s="3"/>
      <c r="O93" s="3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ht="15.75" customHeight="1">
      <c r="A94" s="1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1"/>
      <c r="N94" s="3"/>
      <c r="O94" s="3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ht="15.75" customHeight="1">
      <c r="A95" s="1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1"/>
      <c r="N95" s="3"/>
      <c r="O95" s="3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ht="15.75" customHeight="1">
      <c r="A96" s="1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1"/>
      <c r="N96" s="3"/>
      <c r="O96" s="3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ht="15.75" customHeight="1">
      <c r="A97" s="1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1"/>
      <c r="N97" s="3"/>
      <c r="O97" s="3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ht="15.75" customHeight="1">
      <c r="A98" s="1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1"/>
      <c r="N98" s="3"/>
      <c r="O98" s="3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ht="15.75" customHeight="1">
      <c r="A99" s="1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1"/>
      <c r="N99" s="3"/>
      <c r="O99" s="3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ht="15.75" customHeight="1">
      <c r="A100" s="1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1"/>
      <c r="N100" s="3"/>
      <c r="O100" s="3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</sheetData>
  <mergeCells count="6">
    <mergeCell ref="F23:G23"/>
    <mergeCell ref="B2:L3"/>
    <mergeCell ref="C5:L5"/>
    <mergeCell ref="F18:G20"/>
    <mergeCell ref="F21:G22"/>
    <mergeCell ref="I21:J22"/>
  </mergeCells>
  <dataValidations>
    <dataValidation type="list" allowBlank="1" showInputMessage="1" showErrorMessage="1" prompt="CUP" sqref="C15 F15 I15 L15 C26">
      <formula1>$N$8:$N$12</formula1>
    </dataValidation>
    <dataValidation type="list" allowBlank="1" showInputMessage="1" showErrorMessage="1" prompt="BONUS" sqref="C11 F11 I11 L11 C22">
      <formula1>$N$14:$N$15</formula1>
    </dataValidation>
  </dataValidations>
  <printOptions/>
  <pageMargins bottom="0.787401575" footer="0.0" header="0.0" left="0.511811024" right="0.511811024" top="0.7874015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Planilhas</vt:lpstr>
      </vt:variant>
      <vt:variant>
        <vt:i4>1</vt:i4>
      </vt:variant>
    </vt:vector>
  </HeadingPairs>
  <TitlesOfParts>
    <vt:vector baseType="lpstr" size="1">
      <vt:lpstr>Planilha1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2021-08-13T18:48:37Z</dcterms:created>
  <dc:creator>adm_gpuava</dc:creator>
  <cp:lastModifiedBy>NSA</cp:lastModifiedBy>
  <dcterms:modified xsi:type="dcterms:W3CDTF">2021-08-13T20:13:02Z</dcterms:modified>
</cp:coreProperties>
</file>